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kan Kublay\Desktop\"/>
    </mc:Choice>
  </mc:AlternateContent>
  <bookViews>
    <workbookView xWindow="-120" yWindow="-120" windowWidth="29040" windowHeight="15720"/>
  </bookViews>
  <sheets>
    <sheet name="31.12.2024" sheetId="2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27" l="1"/>
  <c r="J43" i="27"/>
  <c r="I43" i="27"/>
  <c r="I38" i="27"/>
  <c r="J38" i="27"/>
  <c r="I7" i="27" l="1"/>
  <c r="I6" i="27"/>
  <c r="J6" i="27"/>
  <c r="J9" i="27" l="1"/>
  <c r="J11" i="27" s="1"/>
  <c r="I8" i="27" l="1"/>
  <c r="H38" i="27"/>
  <c r="H43" i="27" s="1"/>
  <c r="F38" i="27"/>
  <c r="F43" i="27" s="1"/>
  <c r="D38" i="27"/>
  <c r="D43" i="27" s="1"/>
  <c r="G34" i="27"/>
  <c r="E34" i="27"/>
  <c r="H9" i="27"/>
  <c r="F9" i="27"/>
  <c r="F11" i="27" s="1"/>
  <c r="D9" i="27"/>
  <c r="D11" i="27" s="1"/>
  <c r="G8" i="27"/>
  <c r="E8" i="27"/>
  <c r="G7" i="27"/>
  <c r="E7" i="27"/>
  <c r="G6" i="27"/>
  <c r="E6" i="27"/>
  <c r="G9" i="27" l="1"/>
  <c r="G11" i="27" s="1"/>
  <c r="I9" i="27"/>
  <c r="I11" i="27" s="1"/>
  <c r="H11" i="27"/>
  <c r="E9" i="27"/>
  <c r="E11" i="27" s="1"/>
  <c r="E38" i="27"/>
  <c r="E43" i="27" s="1"/>
  <c r="G38" i="27"/>
  <c r="G43" i="27" s="1"/>
</calcChain>
</file>

<file path=xl/sharedStrings.xml><?xml version="1.0" encoding="utf-8"?>
<sst xmlns="http://schemas.openxmlformats.org/spreadsheetml/2006/main" count="73" uniqueCount="38">
  <si>
    <t xml:space="preserve"> </t>
  </si>
  <si>
    <t>Ortaklığın Aracılık Hizmetleri İçin Ödediği Komisyonlar</t>
  </si>
  <si>
    <t>Dönem</t>
  </si>
  <si>
    <t>Hisse Senedi İşlemleri İçin Ödenen Komisyon Tutarı (TL)</t>
  </si>
  <si>
    <t>Kamu Borçlanma Senedi İşlemleri İçin Ödenen Komisyon Tutarı (TL)</t>
  </si>
  <si>
    <t>Diğer İşlemler İçin Ödenen Komisyon Tutarı (TL)</t>
  </si>
  <si>
    <t>Ödenen Toplam Komisyon Tutarı (TL)</t>
  </si>
  <si>
    <t>Ortalama Net Aktif Değer (TL)</t>
  </si>
  <si>
    <t>Toplam Komisyon Tutarının Ortalama Net Aktif Değere Oranı (%)</t>
  </si>
  <si>
    <t>Komisyon Oranları (%)</t>
  </si>
  <si>
    <t/>
  </si>
  <si>
    <t>ARACI KURULUŞUN UNVANI :  İŞ YATIRIM MENKUL DEĞERLER A.Ş.</t>
  </si>
  <si>
    <t>Hisse Senedi</t>
  </si>
  <si>
    <t>Kamu Borçlanma Senetleri</t>
  </si>
  <si>
    <t>Özel Sektör Borçlanma Senetleri</t>
  </si>
  <si>
    <t>BPP (günlük)</t>
  </si>
  <si>
    <t>Ters Repo (O/N)</t>
  </si>
  <si>
    <t>Ters Repo (vadeli)</t>
  </si>
  <si>
    <t>VOB - Endeks Sözleşmesi</t>
  </si>
  <si>
    <t>Yabancı Menkul Kıymet</t>
  </si>
  <si>
    <t xml:space="preserve">Ortaklığın Dışarıdan Sağlanan Hizmetler ve Personel İçin Ödediği Komisyon ve Ücretler </t>
  </si>
  <si>
    <t>Portföy Yönetimi Hizmeti Alınan Kuruluşun Unvanı</t>
  </si>
  <si>
    <t>Ödenen Tutar (TL)</t>
  </si>
  <si>
    <t>Yatırım Danışmanlığı Hizmeti Alınan Kuruluşun Unvanı</t>
  </si>
  <si>
    <t>Muhasebe, Operasyon ve Risk Yönetim Sistemleri Gibi Hizmetlerin Alındığı Kuruluşun Unvanı</t>
  </si>
  <si>
    <t>İç Kontrolden Sorumlu Personel Tedarik Edilen Kuruluşun Unvanı</t>
  </si>
  <si>
    <t xml:space="preserve">Ortaklığa Dışarıdan Sağlanan Hizmetler ve Personel İçin Ödenen Toplam Komisyon ve </t>
  </si>
  <si>
    <t>Ücretlerin Ortalama Net Aktif Değere Oranı (%)</t>
  </si>
  <si>
    <t xml:space="preserve"> İş Portföy Yönetimi A.Ş.</t>
  </si>
  <si>
    <t>0.001125*gün sayısı</t>
  </si>
  <si>
    <t>Ocak-Mart 2024</t>
  </si>
  <si>
    <t>Nisan-Haziran 2024</t>
  </si>
  <si>
    <t>Ocak-Haziran 2024</t>
  </si>
  <si>
    <t>Ocak-Eylül 2024</t>
  </si>
  <si>
    <t>Ekim-Aralık 2024</t>
  </si>
  <si>
    <t>Ocak-Aralık 2024</t>
  </si>
  <si>
    <t>Temmuz-Eylül 2024</t>
  </si>
  <si>
    <t xml:space="preserve">İş Yatırım Menkul Değerler A.Ş. , Allegro Mali Müşavirlik ve Denetim Hizmetleri A.Ş.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</si>
</sst>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0" fillId="0" borderId="0" xfId="0" applyNumberForma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/>
    </xf>
    <xf numFmtId="0" fontId="0" fillId="0" borderId="2" xfId="0" applyBorder="1"/>
    <xf numFmtId="0" fontId="1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3" fontId="0" fillId="0" borderId="3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left"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3" xfId="0" applyBorder="1" applyAlignment="1">
      <alignment horizontal="right"/>
    </xf>
    <xf numFmtId="3" fontId="0" fillId="0" borderId="14" xfId="0" applyNumberFormat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5" xfId="0" applyBorder="1"/>
    <xf numFmtId="0" fontId="0" fillId="0" borderId="12" xfId="0" applyBorder="1"/>
    <xf numFmtId="164" fontId="0" fillId="0" borderId="12" xfId="0" applyNumberFormat="1" applyBorder="1" applyAlignment="1">
      <alignment horizontal="right"/>
    </xf>
    <xf numFmtId="0" fontId="0" fillId="0" borderId="16" xfId="0" applyBorder="1"/>
    <xf numFmtId="0" fontId="0" fillId="0" borderId="17" xfId="0" applyBorder="1"/>
    <xf numFmtId="164" fontId="0" fillId="0" borderId="14" xfId="0" applyNumberFormat="1" applyBorder="1" applyAlignment="1">
      <alignment horizontal="right"/>
    </xf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10" fontId="2" fillId="0" borderId="0" xfId="0" applyNumberFormat="1" applyFont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3" fontId="0" fillId="0" borderId="3" xfId="0" applyNumberForma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3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tabSelected="1" topLeftCell="E1" workbookViewId="0">
      <selection activeCell="I14" sqref="I14"/>
    </sheetView>
  </sheetViews>
  <sheetFormatPr defaultColWidth="9.109375" defaultRowHeight="16.8" customHeight="1" x14ac:dyDescent="0.3"/>
  <cols>
    <col min="1" max="1" width="5.44140625" style="2" customWidth="1"/>
    <col min="2" max="2" width="40.88671875" style="2" customWidth="1"/>
    <col min="3" max="3" width="34" style="2" customWidth="1"/>
    <col min="4" max="4" width="24.88671875" style="2" customWidth="1"/>
    <col min="5" max="5" width="29.33203125" style="2" customWidth="1"/>
    <col min="6" max="6" width="32.44140625" style="2" customWidth="1"/>
    <col min="7" max="7" width="24.33203125" style="2" customWidth="1"/>
    <col min="8" max="8" width="24" style="2" customWidth="1"/>
    <col min="9" max="10" width="24.88671875" style="2" customWidth="1"/>
    <col min="11" max="11" width="9.109375" style="2"/>
    <col min="12" max="12" width="11" style="2" bestFit="1" customWidth="1"/>
    <col min="13" max="14" width="9.109375" style="2"/>
    <col min="15" max="15" width="12" style="2" bestFit="1" customWidth="1"/>
    <col min="16" max="16384" width="9.109375" style="2"/>
  </cols>
  <sheetData>
    <row r="1" spans="1:10" ht="16.8" customHeight="1" x14ac:dyDescent="0.3">
      <c r="A1" s="2" t="s">
        <v>0</v>
      </c>
    </row>
    <row r="2" spans="1:10" customFormat="1" ht="16.8" customHeight="1" x14ac:dyDescent="0.3">
      <c r="B2" s="3" t="s">
        <v>1</v>
      </c>
      <c r="C2" s="4"/>
      <c r="D2" s="4"/>
      <c r="E2" s="4"/>
      <c r="F2" s="4"/>
      <c r="G2" s="4"/>
      <c r="H2" s="4"/>
      <c r="I2" s="4"/>
    </row>
    <row r="3" spans="1:10" customFormat="1" ht="16.8" customHeight="1" x14ac:dyDescent="0.3"/>
    <row r="4" spans="1:10" customFormat="1" ht="16.8" customHeight="1" x14ac:dyDescent="0.3">
      <c r="B4" s="5"/>
      <c r="C4" s="6"/>
      <c r="D4" s="7"/>
      <c r="E4" s="7"/>
      <c r="F4" s="7"/>
      <c r="G4" s="7"/>
      <c r="H4" s="7"/>
      <c r="I4" s="7"/>
      <c r="J4" s="7"/>
    </row>
    <row r="5" spans="1:10" customFormat="1" ht="16.8" customHeight="1" x14ac:dyDescent="0.3">
      <c r="B5" s="8" t="s">
        <v>2</v>
      </c>
      <c r="C5" s="6"/>
      <c r="D5" s="24" t="s">
        <v>30</v>
      </c>
      <c r="E5" s="24" t="s">
        <v>31</v>
      </c>
      <c r="F5" s="24" t="s">
        <v>32</v>
      </c>
      <c r="G5" s="24" t="s">
        <v>36</v>
      </c>
      <c r="H5" s="43" t="s">
        <v>33</v>
      </c>
      <c r="I5" s="43" t="s">
        <v>34</v>
      </c>
      <c r="J5" s="43" t="s">
        <v>35</v>
      </c>
    </row>
    <row r="6" spans="1:10" customFormat="1" ht="16.8" customHeight="1" x14ac:dyDescent="0.3">
      <c r="B6" s="8" t="s">
        <v>3</v>
      </c>
      <c r="C6" s="6"/>
      <c r="D6" s="1">
        <v>63440</v>
      </c>
      <c r="E6" s="9">
        <f t="shared" ref="E6:G9" si="0">+F6-D6</f>
        <v>251045</v>
      </c>
      <c r="F6" s="9">
        <v>314485</v>
      </c>
      <c r="G6" s="9">
        <f t="shared" si="0"/>
        <v>258605</v>
      </c>
      <c r="H6" s="39">
        <v>573090</v>
      </c>
      <c r="I6" s="39">
        <f>+J6-H6</f>
        <v>174756</v>
      </c>
      <c r="J6" s="39">
        <f>747846</f>
        <v>747846</v>
      </c>
    </row>
    <row r="7" spans="1:10" customFormat="1" ht="16.8" customHeight="1" x14ac:dyDescent="0.3">
      <c r="B7" s="8" t="s">
        <v>4</v>
      </c>
      <c r="C7" s="6"/>
      <c r="D7" s="9">
        <v>1541</v>
      </c>
      <c r="E7" s="9">
        <f t="shared" si="0"/>
        <v>6703</v>
      </c>
      <c r="F7" s="9">
        <v>8244</v>
      </c>
      <c r="G7" s="9">
        <f t="shared" si="0"/>
        <v>10572</v>
      </c>
      <c r="H7" s="39">
        <v>18816</v>
      </c>
      <c r="I7" s="39">
        <f>+J7-H7</f>
        <v>5033</v>
      </c>
      <c r="J7" s="39">
        <v>23849</v>
      </c>
    </row>
    <row r="8" spans="1:10" customFormat="1" ht="16.8" customHeight="1" x14ac:dyDescent="0.3">
      <c r="B8" s="8" t="s">
        <v>5</v>
      </c>
      <c r="C8" s="6"/>
      <c r="D8" s="9">
        <v>229330</v>
      </c>
      <c r="E8" s="9">
        <f t="shared" si="0"/>
        <v>585498</v>
      </c>
      <c r="F8" s="9">
        <v>814828</v>
      </c>
      <c r="G8" s="9">
        <f t="shared" si="0"/>
        <v>1025295</v>
      </c>
      <c r="H8" s="39">
        <v>1840123</v>
      </c>
      <c r="I8" s="39">
        <f>+J8-H8</f>
        <v>296904</v>
      </c>
      <c r="J8" s="39">
        <v>2137027</v>
      </c>
    </row>
    <row r="9" spans="1:10" customFormat="1" ht="16.8" customHeight="1" x14ac:dyDescent="0.3">
      <c r="B9" s="8" t="s">
        <v>6</v>
      </c>
      <c r="C9" s="6"/>
      <c r="D9" s="9">
        <f>+D6+D7+D8</f>
        <v>294311</v>
      </c>
      <c r="E9" s="9">
        <f t="shared" si="0"/>
        <v>843246</v>
      </c>
      <c r="F9" s="9">
        <f>+F6+F7+F8</f>
        <v>1137557</v>
      </c>
      <c r="G9" s="9">
        <f>+H9-F9</f>
        <v>1294472</v>
      </c>
      <c r="H9" s="39">
        <f>+H6+H7+H8</f>
        <v>2432029</v>
      </c>
      <c r="I9" s="39">
        <f>+J9-H9</f>
        <v>476693</v>
      </c>
      <c r="J9" s="39">
        <f>SUM(J6:J8)</f>
        <v>2908722</v>
      </c>
    </row>
    <row r="10" spans="1:10" customFormat="1" ht="16.8" customHeight="1" x14ac:dyDescent="0.3">
      <c r="B10" s="8" t="s">
        <v>7</v>
      </c>
      <c r="C10" s="6"/>
      <c r="D10" s="9">
        <v>387335890.97828132</v>
      </c>
      <c r="E10" s="9">
        <v>431999914</v>
      </c>
      <c r="F10" s="9">
        <v>408375968.02628112</v>
      </c>
      <c r="G10" s="9">
        <v>470697468.59249991</v>
      </c>
      <c r="H10" s="39">
        <v>429935838.49000001</v>
      </c>
      <c r="I10" s="39">
        <v>484630195.59707701</v>
      </c>
      <c r="J10" s="39">
        <v>444156371.33963996</v>
      </c>
    </row>
    <row r="11" spans="1:10" customFormat="1" ht="16.8" customHeight="1" x14ac:dyDescent="0.3">
      <c r="B11" s="8" t="s">
        <v>8</v>
      </c>
      <c r="C11" s="6"/>
      <c r="D11" s="10">
        <f t="shared" ref="D11:F11" si="1">+D9/D10*100</f>
        <v>7.5983405322101322E-2</v>
      </c>
      <c r="E11" s="10">
        <f t="shared" si="1"/>
        <v>0.19519587219177084</v>
      </c>
      <c r="F11" s="10">
        <f t="shared" si="1"/>
        <v>0.27855630327561104</v>
      </c>
      <c r="G11" s="10">
        <f>+G9/G10*100</f>
        <v>0.27501146413019528</v>
      </c>
      <c r="H11" s="40">
        <f>+H9/H10*100</f>
        <v>0.56567254512711829</v>
      </c>
      <c r="I11" s="40">
        <f>+I9/I10*100</f>
        <v>9.8362216042420098E-2</v>
      </c>
      <c r="J11" s="40">
        <f>+J9/J10*100</f>
        <v>0.65488692444664776</v>
      </c>
    </row>
    <row r="12" spans="1:10" customFormat="1" ht="16.8" customHeight="1" x14ac:dyDescent="0.3"/>
    <row r="13" spans="1:10" customFormat="1" ht="16.8" hidden="1" customHeight="1" x14ac:dyDescent="0.3"/>
    <row r="14" spans="1:10" customFormat="1" ht="16.8" customHeight="1" x14ac:dyDescent="0.3">
      <c r="B14" s="11" t="s">
        <v>9</v>
      </c>
      <c r="C14" s="11"/>
      <c r="D14" s="11"/>
      <c r="E14" s="11"/>
      <c r="F14" s="11"/>
    </row>
    <row r="15" spans="1:10" customFormat="1" ht="16.8" customHeight="1" x14ac:dyDescent="0.3">
      <c r="E15" s="1"/>
    </row>
    <row r="16" spans="1:10" customFormat="1" ht="16.8" customHeight="1" x14ac:dyDescent="0.3">
      <c r="B16" s="12" t="s">
        <v>10</v>
      </c>
      <c r="C16" s="13" t="s">
        <v>10</v>
      </c>
      <c r="D16" s="14" t="s">
        <v>10</v>
      </c>
      <c r="E16" s="1"/>
    </row>
    <row r="17" spans="2:10" customFormat="1" ht="16.8" customHeight="1" x14ac:dyDescent="0.3">
      <c r="B17" s="37" t="s">
        <v>11</v>
      </c>
      <c r="C17" s="38"/>
      <c r="D17" s="15" t="s">
        <v>10</v>
      </c>
      <c r="E17" s="1"/>
      <c r="J17" s="1"/>
    </row>
    <row r="18" spans="2:10" customFormat="1" ht="16.8" customHeight="1" x14ac:dyDescent="0.3">
      <c r="B18" s="15"/>
      <c r="C18" s="16"/>
      <c r="D18" s="15"/>
      <c r="E18" s="1"/>
    </row>
    <row r="19" spans="2:10" customFormat="1" ht="16.8" customHeight="1" x14ac:dyDescent="0.3">
      <c r="B19" s="15" t="s">
        <v>12</v>
      </c>
      <c r="C19" s="17">
        <v>0.03</v>
      </c>
      <c r="D19" s="15"/>
    </row>
    <row r="20" spans="2:10" customFormat="1" ht="16.8" customHeight="1" x14ac:dyDescent="0.3">
      <c r="B20" s="15" t="s">
        <v>13</v>
      </c>
      <c r="C20" s="17">
        <v>5.0000000000000001E-3</v>
      </c>
      <c r="D20" s="15" t="s">
        <v>0</v>
      </c>
    </row>
    <row r="21" spans="2:10" customFormat="1" ht="16.8" customHeight="1" x14ac:dyDescent="0.3">
      <c r="B21" s="15" t="s">
        <v>14</v>
      </c>
      <c r="C21" s="17">
        <v>5.0000000000000001E-3</v>
      </c>
      <c r="D21" s="15" t="s">
        <v>10</v>
      </c>
    </row>
    <row r="22" spans="2:10" customFormat="1" ht="16.8" customHeight="1" x14ac:dyDescent="0.3">
      <c r="B22" s="15" t="s">
        <v>15</v>
      </c>
      <c r="C22" s="17">
        <v>2.9520000000000002E-3</v>
      </c>
      <c r="D22" s="15" t="s">
        <v>10</v>
      </c>
    </row>
    <row r="23" spans="2:10" customFormat="1" ht="16.8" customHeight="1" x14ac:dyDescent="0.3">
      <c r="B23" s="15" t="s">
        <v>16</v>
      </c>
      <c r="C23" s="17">
        <v>1.1249999999999999E-3</v>
      </c>
      <c r="D23" s="15" t="s">
        <v>10</v>
      </c>
    </row>
    <row r="24" spans="2:10" customFormat="1" ht="16.8" customHeight="1" x14ac:dyDescent="0.3">
      <c r="B24" s="15" t="s">
        <v>17</v>
      </c>
      <c r="C24" s="17" t="s">
        <v>29</v>
      </c>
      <c r="D24" s="15" t="s">
        <v>10</v>
      </c>
    </row>
    <row r="25" spans="2:10" customFormat="1" ht="16.8" customHeight="1" x14ac:dyDescent="0.3">
      <c r="B25" s="15" t="s">
        <v>18</v>
      </c>
      <c r="C25" s="17">
        <v>0.02</v>
      </c>
      <c r="D25" s="15" t="s">
        <v>10</v>
      </c>
    </row>
    <row r="26" spans="2:10" customFormat="1" ht="16.8" customHeight="1" x14ac:dyDescent="0.3">
      <c r="B26" s="18" t="s">
        <v>19</v>
      </c>
      <c r="C26" s="19"/>
      <c r="D26" s="15" t="s">
        <v>10</v>
      </c>
    </row>
    <row r="27" spans="2:10" customFormat="1" ht="16.8" customHeight="1" x14ac:dyDescent="0.3"/>
    <row r="28" spans="2:10" customFormat="1" ht="16.8" hidden="1" customHeight="1" x14ac:dyDescent="0.3">
      <c r="H28" t="s">
        <v>0</v>
      </c>
    </row>
    <row r="29" spans="2:10" customFormat="1" ht="16.8" customHeight="1" x14ac:dyDescent="0.3">
      <c r="B29" s="20" t="s">
        <v>20</v>
      </c>
      <c r="C29" s="4"/>
      <c r="D29" s="4"/>
      <c r="E29" s="4"/>
      <c r="F29" s="4"/>
      <c r="G29" s="4"/>
      <c r="H29" s="4"/>
      <c r="I29" s="4"/>
    </row>
    <row r="30" spans="2:10" customFormat="1" ht="16.8" customHeight="1" x14ac:dyDescent="0.3"/>
    <row r="31" spans="2:10" customFormat="1" ht="16.8" customHeight="1" x14ac:dyDescent="0.3">
      <c r="B31" s="21"/>
      <c r="C31" s="22"/>
      <c r="D31" s="7"/>
      <c r="E31" s="7"/>
      <c r="F31" s="7"/>
      <c r="G31" s="7"/>
      <c r="H31" s="7"/>
      <c r="I31" s="7"/>
      <c r="J31" s="7"/>
    </row>
    <row r="32" spans="2:10" customFormat="1" ht="16.8" customHeight="1" x14ac:dyDescent="0.3">
      <c r="B32" s="8" t="s">
        <v>2</v>
      </c>
      <c r="C32" s="6"/>
      <c r="D32" s="24" t="s">
        <v>30</v>
      </c>
      <c r="E32" s="24" t="s">
        <v>31</v>
      </c>
      <c r="F32" s="24" t="s">
        <v>32</v>
      </c>
      <c r="G32" s="24" t="s">
        <v>36</v>
      </c>
      <c r="H32" s="24" t="s">
        <v>33</v>
      </c>
      <c r="I32" s="24" t="s">
        <v>34</v>
      </c>
      <c r="J32" s="24" t="s">
        <v>35</v>
      </c>
    </row>
    <row r="33" spans="2:32" customFormat="1" ht="16.8" customHeight="1" x14ac:dyDescent="0.3">
      <c r="B33" s="8" t="s">
        <v>21</v>
      </c>
      <c r="C33" s="23"/>
      <c r="D33" s="24" t="s">
        <v>28</v>
      </c>
      <c r="E33" s="24" t="s">
        <v>28</v>
      </c>
      <c r="F33" s="24" t="s">
        <v>28</v>
      </c>
      <c r="G33" s="24" t="s">
        <v>28</v>
      </c>
      <c r="H33" s="24" t="s">
        <v>28</v>
      </c>
      <c r="I33" s="24" t="s">
        <v>28</v>
      </c>
      <c r="J33" s="24" t="s">
        <v>28</v>
      </c>
    </row>
    <row r="34" spans="2:32" customFormat="1" ht="16.8" customHeight="1" x14ac:dyDescent="0.3">
      <c r="B34" s="8" t="s">
        <v>22</v>
      </c>
      <c r="C34" s="6"/>
      <c r="D34" s="25">
        <v>305192</v>
      </c>
      <c r="E34" s="9">
        <f t="shared" ref="E34:I34" si="2">+F34-D34</f>
        <v>340259</v>
      </c>
      <c r="F34" s="25">
        <v>645451</v>
      </c>
      <c r="G34" s="9">
        <f t="shared" si="2"/>
        <v>370762</v>
      </c>
      <c r="H34" s="25">
        <v>1016213</v>
      </c>
      <c r="I34" s="9">
        <f t="shared" si="2"/>
        <v>381629</v>
      </c>
      <c r="J34" s="25">
        <v>1397842</v>
      </c>
    </row>
    <row r="35" spans="2:32" customFormat="1" ht="16.8" customHeight="1" x14ac:dyDescent="0.3">
      <c r="B35" s="8" t="s">
        <v>23</v>
      </c>
      <c r="C35" s="6"/>
      <c r="D35" s="24"/>
      <c r="E35" s="9"/>
      <c r="F35" s="25"/>
      <c r="G35" s="25"/>
      <c r="H35" s="24"/>
      <c r="I35" s="25"/>
      <c r="J35" s="24"/>
    </row>
    <row r="36" spans="2:32" customFormat="1" ht="16.8" customHeight="1" x14ac:dyDescent="0.3">
      <c r="B36" s="8" t="s">
        <v>22</v>
      </c>
      <c r="C36" s="6"/>
      <c r="D36" s="24"/>
      <c r="E36" s="9"/>
      <c r="F36" s="24"/>
      <c r="G36" s="24"/>
      <c r="H36" s="24"/>
      <c r="I36" s="24"/>
      <c r="J36" s="24"/>
    </row>
    <row r="37" spans="2:32" customFormat="1" ht="46.2" customHeight="1" x14ac:dyDescent="0.3">
      <c r="B37" s="8" t="s">
        <v>24</v>
      </c>
      <c r="C37" s="6"/>
      <c r="D37" s="41" t="s">
        <v>37</v>
      </c>
      <c r="E37" s="41" t="s">
        <v>37</v>
      </c>
      <c r="F37" s="41" t="s">
        <v>37</v>
      </c>
      <c r="G37" s="41" t="s">
        <v>37</v>
      </c>
      <c r="H37" s="41" t="s">
        <v>37</v>
      </c>
      <c r="I37" s="41" t="s">
        <v>37</v>
      </c>
      <c r="J37" s="42" t="s">
        <v>37</v>
      </c>
    </row>
    <row r="38" spans="2:32" customFormat="1" ht="16.8" customHeight="1" x14ac:dyDescent="0.3">
      <c r="B38" s="8" t="s">
        <v>22</v>
      </c>
      <c r="C38" s="6"/>
      <c r="D38" s="9">
        <f>60000+126000+240000</f>
        <v>426000</v>
      </c>
      <c r="E38" s="9">
        <f t="shared" ref="E38:G38" si="3">+F38-D38</f>
        <v>180000</v>
      </c>
      <c r="F38" s="9">
        <f>180000+126000+300000</f>
        <v>606000</v>
      </c>
      <c r="G38" s="9">
        <f t="shared" si="3"/>
        <v>120000</v>
      </c>
      <c r="H38" s="9">
        <f>240000+126000+360000</f>
        <v>726000</v>
      </c>
      <c r="I38" s="9">
        <f>+J38-H38</f>
        <v>180000</v>
      </c>
      <c r="J38" s="9">
        <f>360000+126000+420000</f>
        <v>906000</v>
      </c>
    </row>
    <row r="39" spans="2:32" customFormat="1" ht="16.8" customHeight="1" x14ac:dyDescent="0.3">
      <c r="B39" s="8" t="s">
        <v>25</v>
      </c>
      <c r="C39" s="6"/>
      <c r="D39" s="24"/>
      <c r="E39" s="24"/>
      <c r="F39" s="24"/>
      <c r="G39" s="24"/>
      <c r="H39" s="24"/>
      <c r="I39" s="24"/>
      <c r="J39" s="24"/>
    </row>
    <row r="40" spans="2:32" customFormat="1" ht="16.8" customHeight="1" x14ac:dyDescent="0.3">
      <c r="B40" s="8" t="s">
        <v>22</v>
      </c>
      <c r="C40" s="6"/>
      <c r="D40" s="9"/>
      <c r="E40" s="25"/>
      <c r="F40" s="9"/>
      <c r="G40" s="25"/>
      <c r="H40" s="25"/>
      <c r="I40" s="25"/>
      <c r="J40" s="25"/>
    </row>
    <row r="41" spans="2:32" customFormat="1" ht="16.8" customHeight="1" x14ac:dyDescent="0.3">
      <c r="B41" s="26" t="s">
        <v>7</v>
      </c>
      <c r="C41" s="22"/>
      <c r="D41" s="9">
        <v>387335890.97828132</v>
      </c>
      <c r="E41" s="9">
        <v>431999914</v>
      </c>
      <c r="F41" s="9">
        <v>408375968.02628112</v>
      </c>
      <c r="G41" s="9">
        <v>470697468.59249991</v>
      </c>
      <c r="H41" s="9">
        <v>429935838.49000001</v>
      </c>
      <c r="I41" s="9">
        <v>484630195.59707701</v>
      </c>
      <c r="J41" s="9">
        <v>444156371.33963996</v>
      </c>
    </row>
    <row r="42" spans="2:32" customFormat="1" ht="16.8" customHeight="1" x14ac:dyDescent="0.3">
      <c r="B42" s="26" t="s">
        <v>26</v>
      </c>
      <c r="C42" s="27"/>
      <c r="D42" s="28"/>
      <c r="E42" s="10"/>
      <c r="F42" s="28"/>
      <c r="G42" s="27"/>
      <c r="H42" s="28"/>
      <c r="I42" s="27"/>
      <c r="J42" s="29"/>
    </row>
    <row r="43" spans="2:32" customFormat="1" ht="16.8" customHeight="1" x14ac:dyDescent="0.3">
      <c r="B43" s="30" t="s">
        <v>27</v>
      </c>
      <c r="C43" s="31"/>
      <c r="D43" s="32">
        <f t="shared" ref="D43:J43" si="4">(+D34+D38+D40)/D41*100</f>
        <v>0.18877465709497065</v>
      </c>
      <c r="E43" s="32">
        <f t="shared" si="4"/>
        <v>0.12043034804863409</v>
      </c>
      <c r="F43" s="32">
        <f t="shared" si="4"/>
        <v>0.3064457994549431</v>
      </c>
      <c r="G43" s="32">
        <f t="shared" si="4"/>
        <v>0.10426272345748913</v>
      </c>
      <c r="H43" s="32">
        <f t="shared" si="4"/>
        <v>0.40522627890685198</v>
      </c>
      <c r="I43" s="32">
        <f t="shared" si="4"/>
        <v>0.11588815659908654</v>
      </c>
      <c r="J43" s="32">
        <f t="shared" si="4"/>
        <v>0.5187006533422629</v>
      </c>
    </row>
    <row r="44" spans="2:32" customFormat="1" ht="16.8" customHeight="1" x14ac:dyDescent="0.3"/>
    <row r="45" spans="2:32" customFormat="1" ht="16.8" customHeight="1" x14ac:dyDescent="0.3">
      <c r="B45" s="2"/>
      <c r="C45" s="2"/>
      <c r="D45" s="2"/>
      <c r="E45" s="1"/>
    </row>
    <row r="46" spans="2:32" ht="16.8" customHeight="1" x14ac:dyDescent="0.3">
      <c r="E46" s="33"/>
      <c r="F46" s="34"/>
      <c r="G46" s="35"/>
      <c r="H46" s="35"/>
      <c r="I46" s="35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2:32" ht="16.8" customHeight="1" x14ac:dyDescent="0.3">
      <c r="F47" s="36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</sheetData>
  <mergeCells count="1"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Volkan Kublay</cp:lastModifiedBy>
  <cp:lastPrinted>2024-10-10T07:24:29Z</cp:lastPrinted>
  <dcterms:created xsi:type="dcterms:W3CDTF">2013-07-12T08:24:34Z</dcterms:created>
  <dcterms:modified xsi:type="dcterms:W3CDTF">2025-01-10T12:02:14Z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